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Input'!$A$1:$N$90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3" l="1"/>
  <c r="M24" i="5" l="1"/>
  <c r="M28" i="5"/>
  <c r="M32" i="5"/>
  <c r="M36" i="5"/>
  <c r="M19" i="5"/>
  <c r="M15" i="5"/>
  <c r="M11" i="5"/>
  <c r="M7" i="5"/>
  <c r="K25" i="4" l="1"/>
  <c r="H25" i="4"/>
  <c r="E25" i="4"/>
  <c r="D8" i="4"/>
  <c r="G19" i="3" l="1"/>
  <c r="B45" i="4"/>
  <c r="B56" i="4"/>
  <c r="G18" i="3" l="1"/>
  <c r="G17" i="3"/>
  <c r="C23" i="3" l="1"/>
  <c r="C22" i="3"/>
  <c r="C21" i="3"/>
  <c r="C20" i="3"/>
  <c r="C19" i="3"/>
  <c r="C18" i="3"/>
  <c r="C17" i="3"/>
  <c r="B18" i="3"/>
  <c r="B7" i="4" l="1"/>
  <c r="A52" i="4"/>
  <c r="A41" i="4"/>
  <c r="B13" i="3"/>
  <c r="B43" i="4"/>
  <c r="B44" i="4" l="1"/>
  <c r="C44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7" i="4"/>
  <c r="N6" i="4" s="1"/>
  <c r="B58" i="4"/>
  <c r="B59" i="4"/>
  <c r="B60" i="4"/>
  <c r="B54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E7" i="4" s="1"/>
  <c r="V7" i="4" l="1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<sst xmlns="http://schemas.openxmlformats.org/spreadsheetml/2006/main" count="177" uniqueCount="44">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</sst>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2931022</c:v>
                </c:pt>
                <c:pt idx="1">
                  <c:v>2611486</c:v>
                </c:pt>
                <c:pt idx="2">
                  <c:v>2464085</c:v>
                </c:pt>
                <c:pt idx="3">
                  <c:v>2175066</c:v>
                </c:pt>
                <c:pt idx="4">
                  <c:v>2323720</c:v>
                </c:pt>
                <c:pt idx="5">
                  <c:v>3056084</c:v>
                </c:pt>
                <c:pt idx="6">
                  <c:v>3564883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2739688</c:v>
                </c:pt>
                <c:pt idx="1">
                  <c:v>2536769</c:v>
                </c:pt>
                <c:pt idx="2">
                  <c:v>2560197</c:v>
                </c:pt>
                <c:pt idx="3">
                  <c:v>2439036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86384"/>
        <c:axId val="225589128"/>
      </c:barChart>
      <c:catAx>
        <c:axId val="22558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89128"/>
        <c:crosses val="autoZero"/>
        <c:auto val="1"/>
        <c:lblAlgn val="ctr"/>
        <c:lblOffset val="100"/>
        <c:noMultiLvlLbl val="0"/>
      </c:catAx>
      <c:valAx>
        <c:axId val="22558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8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1935461</c:v>
                </c:pt>
                <c:pt idx="1">
                  <c:v>1810164</c:v>
                </c:pt>
                <c:pt idx="2">
                  <c:v>1693101</c:v>
                </c:pt>
                <c:pt idx="3">
                  <c:v>1658799</c:v>
                </c:pt>
                <c:pt idx="4">
                  <c:v>1732026</c:v>
                </c:pt>
                <c:pt idx="5">
                  <c:v>1565715</c:v>
                </c:pt>
                <c:pt idx="6">
                  <c:v>2157982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1843770</c:v>
                </c:pt>
                <c:pt idx="1">
                  <c:v>1565360</c:v>
                </c:pt>
                <c:pt idx="2">
                  <c:v>1549578</c:v>
                </c:pt>
                <c:pt idx="3">
                  <c:v>1468467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85208"/>
        <c:axId val="225586776"/>
      </c:barChart>
      <c:catAx>
        <c:axId val="22558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86776"/>
        <c:crosses val="autoZero"/>
        <c:auto val="1"/>
        <c:lblAlgn val="ctr"/>
        <c:lblOffset val="100"/>
        <c:noMultiLvlLbl val="0"/>
      </c:catAx>
      <c:valAx>
        <c:axId val="22558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8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4770</xdr:rowOff>
    </xdr:from>
    <xdr:to>
      <xdr:col>6</xdr:col>
      <xdr:colOff>508000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G29" sqref="G29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36</v>
      </c>
      <c r="C4" s="11"/>
      <c r="D4" s="51" t="s">
        <v>6</v>
      </c>
      <c r="E4" s="51"/>
      <c r="F4" s="16"/>
      <c r="G4" s="51" t="s">
        <v>7</v>
      </c>
      <c r="H4" s="51"/>
      <c r="I4" s="16"/>
      <c r="J4" s="51" t="s">
        <v>8</v>
      </c>
      <c r="K4" s="51"/>
      <c r="L4" s="16"/>
      <c r="M4" s="51" t="s">
        <v>2</v>
      </c>
      <c r="N4" s="51"/>
      <c r="O4" s="16"/>
      <c r="P4" s="51" t="s">
        <v>9</v>
      </c>
      <c r="Q4" s="51"/>
      <c r="R4" s="16"/>
      <c r="S4" s="51" t="s">
        <v>10</v>
      </c>
      <c r="T4" s="51"/>
      <c r="U4" s="16"/>
      <c r="V4" s="51" t="s">
        <v>11</v>
      </c>
      <c r="W4" s="51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2931022</v>
      </c>
      <c r="E5" s="14">
        <f>B43</f>
        <v>2739688</v>
      </c>
      <c r="G5" s="15">
        <f>C44</f>
        <v>2611486</v>
      </c>
      <c r="H5" s="14">
        <f>B44</f>
        <v>2536769</v>
      </c>
      <c r="J5" s="15">
        <f>C45</f>
        <v>2464085</v>
      </c>
      <c r="K5" s="14">
        <f>B45</f>
        <v>2560197</v>
      </c>
      <c r="M5" s="15">
        <f>C46</f>
        <v>2175066</v>
      </c>
      <c r="N5" s="14">
        <f>B46</f>
        <v>2439036</v>
      </c>
      <c r="P5" s="15">
        <f>C47</f>
        <v>2323720</v>
      </c>
      <c r="Q5" s="14">
        <f>B47</f>
        <v>0</v>
      </c>
      <c r="S5" s="15">
        <f>C48</f>
        <v>3056084</v>
      </c>
      <c r="T5" s="14">
        <f>B48</f>
        <v>0</v>
      </c>
      <c r="V5" s="15">
        <f>C49</f>
        <v>3564883</v>
      </c>
      <c r="W5" s="14">
        <f>B49</f>
        <v>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1935461</v>
      </c>
      <c r="E6" s="14">
        <f>B54</f>
        <v>1843770</v>
      </c>
      <c r="G6" s="15">
        <f>C55</f>
        <v>1810164</v>
      </c>
      <c r="H6" s="14">
        <f>B55</f>
        <v>1565360</v>
      </c>
      <c r="J6" s="15">
        <f>C56</f>
        <v>1693101</v>
      </c>
      <c r="K6" s="14">
        <f>B56</f>
        <v>1549578</v>
      </c>
      <c r="M6" s="15">
        <f>C57</f>
        <v>1658799</v>
      </c>
      <c r="N6" s="14">
        <f>B57</f>
        <v>1468467</v>
      </c>
      <c r="P6" s="15">
        <f>C58</f>
        <v>1732026</v>
      </c>
      <c r="Q6" s="14">
        <f>B58</f>
        <v>0</v>
      </c>
      <c r="S6" s="15">
        <f>C59</f>
        <v>1565715</v>
      </c>
      <c r="T6" s="14">
        <f>B59</f>
        <v>0</v>
      </c>
      <c r="V6" s="15">
        <f>C60</f>
        <v>2157982</v>
      </c>
      <c r="W6" s="14">
        <f>B60</f>
        <v>0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4866483</v>
      </c>
      <c r="E7" s="14">
        <f>SUM(E5:E6)</f>
        <v>4583458</v>
      </c>
      <c r="G7" s="15">
        <f>SUM(G5:G6)</f>
        <v>4421650</v>
      </c>
      <c r="H7" s="14">
        <f>SUM(H5:H6)</f>
        <v>4102129</v>
      </c>
      <c r="J7" s="15">
        <f>SUM(J5:J6)</f>
        <v>4157186</v>
      </c>
      <c r="K7" s="14">
        <f>SUM(K5:K6)</f>
        <v>4109775</v>
      </c>
      <c r="M7" s="15">
        <f>SUM(M5:M6)</f>
        <v>3833865</v>
      </c>
      <c r="N7" s="14">
        <f>SUM(N5:N6)</f>
        <v>3907503</v>
      </c>
      <c r="P7" s="15">
        <f>SUM(P5:P6)</f>
        <v>4055746</v>
      </c>
      <c r="Q7" s="14">
        <f>SUM(Q5:Q6)</f>
        <v>0</v>
      </c>
      <c r="S7" s="15">
        <f>SUM(S5:S6)</f>
        <v>4621799</v>
      </c>
      <c r="T7" s="14">
        <f>SUM(T5:T6)</f>
        <v>0</v>
      </c>
      <c r="V7" s="15">
        <f>SUM(V5:V6)</f>
        <v>5722865</v>
      </c>
      <c r="W7" s="14">
        <f>SUM(W5:W6)</f>
        <v>0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62" t="s">
        <v>43</v>
      </c>
      <c r="C8" s="63"/>
      <c r="D8" s="50">
        <f>E7/D7-1</f>
        <v>-5.8158016785427979E-2</v>
      </c>
      <c r="E8" s="50"/>
      <c r="F8" s="19"/>
      <c r="G8" s="50">
        <f>H7/G7-1</f>
        <v>-7.2262843056325132E-2</v>
      </c>
      <c r="H8" s="50"/>
      <c r="I8" s="19"/>
      <c r="J8" s="50">
        <f>K7/J7-1</f>
        <v>-1.1404589546871402E-2</v>
      </c>
      <c r="K8" s="50"/>
      <c r="L8" s="19"/>
      <c r="M8" s="50">
        <f>N7/M7-1</f>
        <v>1.9207249081540478E-2</v>
      </c>
      <c r="N8" s="50"/>
      <c r="O8" s="19"/>
      <c r="P8" s="50">
        <f>Q7/P7-1</f>
        <v>-1</v>
      </c>
      <c r="Q8" s="50"/>
      <c r="R8" s="19"/>
      <c r="S8" s="50">
        <f>T7/S7-1</f>
        <v>-1</v>
      </c>
      <c r="T8" s="50"/>
      <c r="U8" s="19"/>
      <c r="V8" s="50">
        <f>W7/V7-1</f>
        <v>-1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-4.7374243138973093E-2</v>
      </c>
      <c r="H25" s="5">
        <f>H6/G6-1</f>
        <v>-0.13523857506833636</v>
      </c>
      <c r="K25" s="5">
        <f>K6/J6-1</f>
        <v>-8.4769307914885128E-2</v>
      </c>
    </row>
    <row r="26" spans="1:55" s="9" customFormat="1" x14ac:dyDescent="0.25">
      <c r="E26" s="5"/>
      <c r="H26" s="5"/>
      <c r="K26" s="5"/>
      <c r="N26" s="48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17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2739688</v>
      </c>
      <c r="C43" s="6">
        <f>'Consumption Input'!B17</f>
        <v>2931022</v>
      </c>
      <c r="D43" s="4">
        <f>B43/C43</f>
        <v>0.93472106316499837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2536769</v>
      </c>
      <c r="C44" s="6">
        <f>'Consumption Input'!B18</f>
        <v>2611486</v>
      </c>
      <c r="D44" s="4">
        <f t="shared" ref="D44:D49" si="0">B44/C44</f>
        <v>0.9713890865200886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8</v>
      </c>
      <c r="B45" s="6">
        <f>'Consumption Input'!F19</f>
        <v>2560197</v>
      </c>
      <c r="C45" s="6">
        <f>'Consumption Input'!B19</f>
        <v>2464085</v>
      </c>
      <c r="D45" s="4">
        <f t="shared" si="0"/>
        <v>1.0390051479555291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2</v>
      </c>
      <c r="B46" s="6">
        <f>'Consumption Input'!F20</f>
        <v>2439036</v>
      </c>
      <c r="C46" s="6">
        <f>'Consumption Input'!B20</f>
        <v>2175066</v>
      </c>
      <c r="D46" s="4">
        <f t="shared" si="0"/>
        <v>1.1213618345374348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0</v>
      </c>
      <c r="C47" s="6">
        <f>'Consumption Input'!B21</f>
        <v>2323720</v>
      </c>
      <c r="D47" s="4">
        <f t="shared" si="0"/>
        <v>0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0</v>
      </c>
      <c r="C48" s="6">
        <f>'Consumption Input'!B22</f>
        <v>3056084</v>
      </c>
      <c r="D48" s="4">
        <f t="shared" si="0"/>
        <v>0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11</v>
      </c>
      <c r="B49" s="6">
        <f>'Consumption Input'!F23</f>
        <v>0</v>
      </c>
      <c r="C49" s="6">
        <f>'Consumption Input'!B23</f>
        <v>3564883</v>
      </c>
      <c r="D49" s="4">
        <f t="shared" si="0"/>
        <v>0</v>
      </c>
      <c r="E49" s="4"/>
      <c r="F49" s="4"/>
      <c r="I49" s="4"/>
      <c r="L49" s="4"/>
      <c r="O49" s="4"/>
      <c r="R49" s="4"/>
      <c r="U49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1843770</v>
      </c>
      <c r="C54" s="6">
        <f>'Consumption Input'!C17</f>
        <v>1935461</v>
      </c>
      <c r="D54" s="4">
        <f>B54/C54</f>
        <v>0.95262575686102691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1565360</v>
      </c>
      <c r="C55" s="6">
        <f>'Consumption Input'!C18</f>
        <v>1810164</v>
      </c>
      <c r="D55" s="4">
        <f t="shared" ref="D55:D60" si="1">B55/C55</f>
        <v>0.86476142493166364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8</v>
      </c>
      <c r="B56" s="6">
        <f>'Consumption Input'!G19</f>
        <v>1549578</v>
      </c>
      <c r="C56" s="6">
        <f>'Consumption Input'!C19</f>
        <v>1693101</v>
      </c>
      <c r="D56" s="4">
        <f t="shared" si="1"/>
        <v>0.91523069208511487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2</v>
      </c>
      <c r="B57" s="6">
        <f>'Consumption Input'!G20</f>
        <v>1468467</v>
      </c>
      <c r="C57" s="6">
        <f>'Consumption Input'!C20</f>
        <v>1658799</v>
      </c>
      <c r="D57" s="4">
        <f t="shared" si="1"/>
        <v>0.88525915436409108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0</v>
      </c>
      <c r="C58" s="6">
        <f>'Consumption Input'!C21</f>
        <v>1732026</v>
      </c>
      <c r="D58" s="4">
        <f t="shared" si="1"/>
        <v>0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0</v>
      </c>
      <c r="C59" s="6">
        <f>'Consumption Input'!C22</f>
        <v>1565715</v>
      </c>
      <c r="D59" s="4">
        <f t="shared" si="1"/>
        <v>0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11</v>
      </c>
      <c r="B60" s="6">
        <f>'Consumption Input'!G23</f>
        <v>0</v>
      </c>
      <c r="C60" s="6">
        <f>'Consumption Input'!C23</f>
        <v>2157982</v>
      </c>
      <c r="D60" s="4">
        <f t="shared" si="1"/>
        <v>0</v>
      </c>
      <c r="E60" s="4"/>
      <c r="F60" s="4"/>
      <c r="I60" s="4"/>
      <c r="L60" s="4"/>
      <c r="O60" s="4"/>
      <c r="R60" s="4"/>
      <c r="U60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0" zoomScaleNormal="100" workbookViewId="0">
      <selection activeCell="D31" sqref="D31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6" t="s">
        <v>16</v>
      </c>
      <c r="B1" s="57"/>
      <c r="C1" s="57"/>
      <c r="D1" s="57"/>
      <c r="E1" s="57"/>
      <c r="F1" s="57"/>
      <c r="G1" s="57"/>
      <c r="H1" s="5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7"/>
      <c r="B2" s="57"/>
      <c r="C2" s="57"/>
      <c r="D2" s="57"/>
      <c r="E2" s="57"/>
      <c r="F2" s="57"/>
      <c r="G2" s="57"/>
      <c r="H2" s="57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7"/>
      <c r="B3" s="57"/>
      <c r="C3" s="57"/>
      <c r="D3" s="57"/>
      <c r="E3" s="57"/>
      <c r="F3" s="57"/>
      <c r="G3" s="57"/>
      <c r="H3" s="5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7"/>
      <c r="B4" s="57"/>
      <c r="C4" s="57"/>
      <c r="D4" s="57"/>
      <c r="E4" s="57"/>
      <c r="F4" s="57"/>
      <c r="G4" s="57"/>
      <c r="H4" s="57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58" t="s">
        <v>38</v>
      </c>
      <c r="D5" s="58"/>
      <c r="E5" s="58"/>
      <c r="F5" s="58"/>
      <c r="G5" s="58"/>
      <c r="H5" s="58"/>
      <c r="I5" s="44"/>
      <c r="J5" s="44"/>
      <c r="K5" s="44"/>
      <c r="L5" s="44"/>
      <c r="M5" s="44"/>
      <c r="N5" s="44" t="str">
        <f>+C5</f>
        <v>Pascoag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58"/>
      <c r="D6" s="58"/>
      <c r="E6" s="58"/>
      <c r="F6" s="58"/>
      <c r="G6" s="58"/>
      <c r="H6" s="58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0" t="s">
        <v>38</v>
      </c>
      <c r="D8" s="60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0" t="s">
        <v>35</v>
      </c>
      <c r="D9" s="60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5"/>
      <c r="C11" s="55"/>
      <c r="D11" s="55"/>
      <c r="E11" s="55"/>
      <c r="F11" s="55"/>
      <c r="G11" s="55"/>
      <c r="H11" s="55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59" t="str">
        <f>"Input Customer Deliveries ("&amp;C9&amp;")"</f>
        <v>Input Customer Deliveries (kWh)</v>
      </c>
      <c r="C13" s="59"/>
      <c r="D13" s="59"/>
      <c r="E13" s="59"/>
      <c r="F13" s="59"/>
      <c r="G13" s="59"/>
      <c r="H13" s="59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3" t="s">
        <v>37</v>
      </c>
      <c r="C14" s="53"/>
      <c r="D14" s="53"/>
      <c r="E14" s="53"/>
      <c r="F14" s="53"/>
      <c r="G14" s="53"/>
      <c r="H14" s="5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1" t="s">
        <v>14</v>
      </c>
      <c r="C15" s="61"/>
      <c r="D15" s="61"/>
      <c r="E15" s="33"/>
      <c r="F15" s="61" t="s">
        <v>13</v>
      </c>
      <c r="G15" s="61"/>
      <c r="H15" s="61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2931022</v>
      </c>
      <c r="C17" s="20">
        <f>311974+1623487</f>
        <v>1935461</v>
      </c>
      <c r="D17" s="20"/>
      <c r="E17" s="21"/>
      <c r="F17" s="20">
        <v>2739688</v>
      </c>
      <c r="G17" s="20">
        <f>310346+1533424</f>
        <v>1843770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f>2611486</f>
        <v>2611486</v>
      </c>
      <c r="C18" s="20">
        <f>291265+1518899</f>
        <v>1810164</v>
      </c>
      <c r="D18" s="20"/>
      <c r="E18" s="21"/>
      <c r="F18" s="20">
        <v>2536769</v>
      </c>
      <c r="G18" s="20">
        <f>264852+1300508</f>
        <v>1565360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2464085</v>
      </c>
      <c r="C19" s="20">
        <f>268229+1424872</f>
        <v>1693101</v>
      </c>
      <c r="D19" s="20"/>
      <c r="E19" s="21"/>
      <c r="F19" s="20">
        <v>2560197</v>
      </c>
      <c r="G19" s="20">
        <f>251604+1297974</f>
        <v>1549578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2175066</v>
      </c>
      <c r="C20" s="20">
        <f>243492+1415307</f>
        <v>1658799</v>
      </c>
      <c r="D20" s="20"/>
      <c r="E20" s="21"/>
      <c r="F20" s="20">
        <v>2439036</v>
      </c>
      <c r="G20" s="20">
        <f>235383+1233084</f>
        <v>1468467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2323720</v>
      </c>
      <c r="C21" s="20">
        <f>271969+1460057</f>
        <v>1732026</v>
      </c>
      <c r="D21" s="20"/>
      <c r="E21" s="21"/>
      <c r="F21" s="20"/>
      <c r="G21" s="20"/>
      <c r="H21" s="20"/>
      <c r="I21" s="28"/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3056084</v>
      </c>
      <c r="C22" s="20">
        <f>250804+1314911</f>
        <v>1565715</v>
      </c>
      <c r="D22" s="20"/>
      <c r="E22" s="21"/>
      <c r="F22" s="20"/>
      <c r="G22" s="20"/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11</v>
      </c>
      <c r="B23" s="20">
        <v>3564883</v>
      </c>
      <c r="C23" s="20">
        <f>334669+1823313</f>
        <v>2157982</v>
      </c>
      <c r="D23" s="20"/>
      <c r="E23" s="21"/>
      <c r="F23" s="20"/>
      <c r="G23" s="20"/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4"/>
      <c r="C25" s="54"/>
      <c r="D25" s="54"/>
      <c r="E25" s="54"/>
      <c r="F25" s="54"/>
      <c r="G25" s="54"/>
      <c r="H25" s="54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59"/>
      <c r="C27" s="59"/>
      <c r="D27" s="59"/>
      <c r="E27" s="59"/>
      <c r="F27" s="59"/>
      <c r="G27" s="59"/>
      <c r="H27" s="5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3"/>
      <c r="C28" s="53"/>
      <c r="D28" s="53"/>
      <c r="E28" s="53"/>
      <c r="F28" s="53"/>
      <c r="G28" s="53"/>
      <c r="H28" s="5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3"/>
  <sheetViews>
    <sheetView topLeftCell="A49" zoomScaleNormal="100" workbookViewId="0">
      <selection activeCell="G67" sqref="G6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18</v>
      </c>
      <c r="B1" s="31"/>
      <c r="C1" s="31"/>
      <c r="D1" s="31"/>
      <c r="E1" s="31"/>
      <c r="F1" s="31"/>
      <c r="G1" s="47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N6" s="8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4" t="s">
        <v>8</v>
      </c>
      <c r="E7" s="26">
        <v>285153.12</v>
      </c>
      <c r="G7" s="26">
        <v>70218.06</v>
      </c>
      <c r="I7" s="26">
        <v>27821.26</v>
      </c>
      <c r="K7" s="26">
        <v>50708.17</v>
      </c>
      <c r="M7" s="26">
        <f>SUM(E7,G7,I7,K7)</f>
        <v>433900.61</v>
      </c>
      <c r="N7" s="8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C8" s="25" t="s">
        <v>21</v>
      </c>
      <c r="D8" s="25"/>
      <c r="E8" s="25" t="s">
        <v>39</v>
      </c>
      <c r="F8" s="25"/>
      <c r="G8" s="25" t="s">
        <v>40</v>
      </c>
      <c r="H8" s="25"/>
      <c r="I8" s="25" t="s">
        <v>41</v>
      </c>
      <c r="J8" s="25"/>
      <c r="K8" s="25" t="s">
        <v>42</v>
      </c>
      <c r="L8" s="25"/>
      <c r="M8" s="25" t="s">
        <v>22</v>
      </c>
      <c r="N8" s="8"/>
      <c r="O8" s="31"/>
      <c r="P8" s="31"/>
      <c r="Q8" s="31"/>
      <c r="R8" s="31"/>
      <c r="S8" s="31"/>
      <c r="T8" s="29"/>
      <c r="U8" s="29"/>
      <c r="V8" s="29"/>
      <c r="W8" s="29"/>
      <c r="X8" s="29"/>
    </row>
    <row r="9" spans="1:24" x14ac:dyDescent="0.25">
      <c r="N9" s="8"/>
      <c r="O9" s="31"/>
      <c r="P9" s="31"/>
      <c r="Q9" s="31"/>
      <c r="R9" s="31"/>
      <c r="S9" s="31"/>
      <c r="T9" s="29"/>
      <c r="U9" s="29"/>
      <c r="V9" s="29"/>
      <c r="W9" s="29"/>
      <c r="X9" s="29"/>
    </row>
    <row r="10" spans="1:24" x14ac:dyDescent="0.25">
      <c r="N10" s="8"/>
      <c r="O10" s="31"/>
      <c r="P10" s="31"/>
      <c r="Q10" s="31"/>
      <c r="R10" s="31"/>
      <c r="S10" s="31"/>
      <c r="T10" s="29"/>
      <c r="U10" s="29"/>
      <c r="V10" s="29"/>
      <c r="W10" s="29"/>
      <c r="X10" s="29"/>
    </row>
    <row r="11" spans="1:24" x14ac:dyDescent="0.25">
      <c r="C11" s="24" t="s">
        <v>7</v>
      </c>
      <c r="E11" s="26">
        <v>342204</v>
      </c>
      <c r="G11" s="26">
        <v>70032</v>
      </c>
      <c r="I11" s="26">
        <v>20933</v>
      </c>
      <c r="K11" s="26">
        <v>40865</v>
      </c>
      <c r="M11" s="26">
        <f>SUM(E11,G11,I11,K11)</f>
        <v>474034</v>
      </c>
      <c r="N11" s="8"/>
      <c r="O11" s="31"/>
      <c r="P11" s="31"/>
      <c r="Q11" s="31"/>
      <c r="R11" s="31"/>
      <c r="S11" s="31"/>
      <c r="T11" s="29"/>
      <c r="U11" s="29"/>
      <c r="V11" s="29"/>
      <c r="W11" s="29"/>
      <c r="X11" s="29"/>
    </row>
    <row r="12" spans="1:24" x14ac:dyDescent="0.25">
      <c r="C12" s="25" t="s">
        <v>23</v>
      </c>
      <c r="D12" s="25"/>
      <c r="E12" s="25" t="s">
        <v>39</v>
      </c>
      <c r="F12" s="25"/>
      <c r="G12" s="25" t="s">
        <v>40</v>
      </c>
      <c r="H12" s="25"/>
      <c r="I12" s="25" t="s">
        <v>41</v>
      </c>
      <c r="J12" s="25"/>
      <c r="K12" s="25" t="s">
        <v>42</v>
      </c>
      <c r="L12" s="25"/>
      <c r="M12" s="25" t="s">
        <v>22</v>
      </c>
      <c r="N12" s="8"/>
      <c r="O12" s="31"/>
      <c r="P12" s="31"/>
      <c r="Q12" s="31"/>
      <c r="R12" s="31"/>
      <c r="S12" s="31"/>
      <c r="T12" s="29"/>
      <c r="U12" s="29"/>
      <c r="V12" s="29"/>
      <c r="W12" s="29"/>
      <c r="X12" s="29"/>
    </row>
    <row r="13" spans="1:24" x14ac:dyDescent="0.25">
      <c r="N13" s="8"/>
      <c r="O13" s="31"/>
      <c r="P13" s="31"/>
      <c r="Q13" s="31"/>
      <c r="R13" s="31"/>
      <c r="S13" s="31"/>
      <c r="T13" s="29"/>
      <c r="U13" s="29"/>
      <c r="V13" s="29"/>
      <c r="W13" s="29"/>
      <c r="X13" s="29"/>
    </row>
    <row r="14" spans="1:24" x14ac:dyDescent="0.25">
      <c r="N14" s="8"/>
      <c r="O14" s="31"/>
      <c r="P14" s="31"/>
      <c r="Q14" s="31"/>
      <c r="R14" s="31"/>
      <c r="S14" s="31"/>
      <c r="T14" s="29"/>
      <c r="U14" s="29"/>
      <c r="V14" s="29"/>
      <c r="W14" s="29"/>
      <c r="X14" s="29"/>
    </row>
    <row r="15" spans="1:24" x14ac:dyDescent="0.25">
      <c r="C15" s="24" t="s">
        <v>8</v>
      </c>
      <c r="E15" s="26">
        <v>352281.41</v>
      </c>
      <c r="G15" s="26">
        <v>64376</v>
      </c>
      <c r="I15" s="26">
        <v>25002.36</v>
      </c>
      <c r="K15" s="26">
        <v>71052.61</v>
      </c>
      <c r="M15" s="26">
        <f>SUM(E15,G15,I15,K15)</f>
        <v>512712.37999999995</v>
      </c>
      <c r="N15" s="8"/>
      <c r="O15" s="31"/>
      <c r="P15" s="31"/>
      <c r="Q15" s="31"/>
      <c r="R15" s="31"/>
      <c r="S15" s="31"/>
      <c r="T15" s="29"/>
      <c r="U15" s="29"/>
      <c r="V15" s="29"/>
      <c r="W15" s="29"/>
      <c r="X15" s="29"/>
    </row>
    <row r="16" spans="1:24" x14ac:dyDescent="0.25">
      <c r="C16" s="25" t="s">
        <v>24</v>
      </c>
      <c r="D16" s="25"/>
      <c r="E16" s="25" t="s">
        <v>39</v>
      </c>
      <c r="F16" s="25"/>
      <c r="G16" s="25" t="s">
        <v>40</v>
      </c>
      <c r="H16" s="25"/>
      <c r="I16" s="25" t="s">
        <v>41</v>
      </c>
      <c r="J16" s="25"/>
      <c r="K16" s="25" t="s">
        <v>42</v>
      </c>
      <c r="L16" s="25"/>
      <c r="M16" s="25" t="s">
        <v>22</v>
      </c>
      <c r="N16" s="8"/>
      <c r="O16" s="31"/>
      <c r="P16" s="31"/>
      <c r="Q16" s="31"/>
      <c r="R16" s="31"/>
      <c r="S16" s="31"/>
      <c r="T16" s="29"/>
      <c r="U16" s="29"/>
      <c r="V16" s="29"/>
      <c r="W16" s="29"/>
      <c r="X16" s="29"/>
    </row>
    <row r="17" spans="3:24" x14ac:dyDescent="0.25">
      <c r="N17" s="8"/>
      <c r="O17" s="31"/>
      <c r="P17" s="31"/>
      <c r="Q17" s="31"/>
      <c r="R17" s="31"/>
      <c r="S17" s="31"/>
      <c r="T17" s="29"/>
      <c r="U17" s="29"/>
      <c r="V17" s="29"/>
      <c r="W17" s="29"/>
      <c r="X17" s="29"/>
    </row>
    <row r="18" spans="3:24" x14ac:dyDescent="0.25">
      <c r="N18" s="8"/>
      <c r="O18" s="31"/>
      <c r="P18" s="31"/>
      <c r="Q18" s="31"/>
      <c r="R18" s="31"/>
      <c r="S18" s="31"/>
      <c r="T18" s="29"/>
      <c r="U18" s="29"/>
      <c r="V18" s="29"/>
      <c r="W18" s="29"/>
      <c r="X18" s="29"/>
    </row>
    <row r="19" spans="3:24" x14ac:dyDescent="0.25">
      <c r="C19" s="24" t="s">
        <v>7</v>
      </c>
      <c r="E19" s="26">
        <v>342613.47</v>
      </c>
      <c r="G19" s="26">
        <v>78975.66</v>
      </c>
      <c r="I19" s="26">
        <v>22119.01</v>
      </c>
      <c r="K19" s="26">
        <v>68591.960000000006</v>
      </c>
      <c r="M19" s="26">
        <f>SUM(E19,G19,I19,K19)</f>
        <v>512300.10000000003</v>
      </c>
      <c r="N19" s="8"/>
      <c r="O19" s="31"/>
      <c r="P19" s="31"/>
      <c r="Q19" s="31"/>
      <c r="R19" s="31"/>
      <c r="S19" s="31"/>
      <c r="T19" s="29"/>
      <c r="U19" s="29"/>
      <c r="V19" s="29"/>
      <c r="W19" s="29"/>
      <c r="X19" s="29"/>
    </row>
    <row r="20" spans="3:24" x14ac:dyDescent="0.25">
      <c r="C20" s="25" t="s">
        <v>25</v>
      </c>
      <c r="D20" s="25"/>
      <c r="E20" s="25" t="s">
        <v>39</v>
      </c>
      <c r="F20" s="25"/>
      <c r="G20" s="25" t="s">
        <v>40</v>
      </c>
      <c r="H20" s="25"/>
      <c r="I20" s="25" t="s">
        <v>41</v>
      </c>
      <c r="J20" s="25"/>
      <c r="K20" s="25" t="s">
        <v>42</v>
      </c>
      <c r="L20" s="25"/>
      <c r="M20" s="25" t="s">
        <v>22</v>
      </c>
      <c r="N20" s="25"/>
      <c r="O20" s="31"/>
      <c r="P20" s="31"/>
      <c r="Q20" s="31"/>
      <c r="R20" s="31"/>
      <c r="S20" s="31"/>
      <c r="T20" s="29"/>
      <c r="U20" s="29"/>
      <c r="V20" s="29"/>
      <c r="W20" s="29"/>
      <c r="X20" s="29"/>
    </row>
    <row r="21" spans="3:24" x14ac:dyDescent="0.2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31"/>
      <c r="Q21" s="31"/>
      <c r="R21" s="31"/>
      <c r="S21" s="31"/>
      <c r="T21" s="29"/>
      <c r="U21" s="29"/>
      <c r="V21" s="29"/>
      <c r="W21" s="29"/>
      <c r="X21" s="29"/>
    </row>
    <row r="22" spans="3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1"/>
      <c r="P22" s="31"/>
      <c r="Q22" s="31"/>
      <c r="R22" s="31"/>
      <c r="S22" s="31"/>
      <c r="T22" s="29"/>
      <c r="U22" s="29"/>
      <c r="V22" s="29"/>
      <c r="W22" s="29"/>
      <c r="X22" s="29"/>
    </row>
    <row r="23" spans="3:24" x14ac:dyDescent="0.25">
      <c r="N23" s="8"/>
      <c r="T23" s="29"/>
      <c r="U23" s="29"/>
      <c r="V23" s="29"/>
      <c r="W23" s="29"/>
      <c r="X23" s="29"/>
    </row>
    <row r="24" spans="3:24" x14ac:dyDescent="0.25">
      <c r="C24" s="24" t="s">
        <v>2</v>
      </c>
      <c r="E24" s="26">
        <v>304107.49</v>
      </c>
      <c r="G24" s="26">
        <v>49426.68</v>
      </c>
      <c r="I24" s="26">
        <v>25595.64</v>
      </c>
      <c r="K24" s="26">
        <v>56902.71</v>
      </c>
      <c r="M24" s="26">
        <f>SUM(E24,G24,I24,K24)</f>
        <v>436032.52</v>
      </c>
      <c r="N24" s="8"/>
      <c r="T24" s="29"/>
      <c r="U24" s="29"/>
      <c r="V24" s="29"/>
      <c r="W24" s="29"/>
      <c r="X24" s="29"/>
    </row>
    <row r="25" spans="3:24" x14ac:dyDescent="0.25">
      <c r="C25" s="25" t="s">
        <v>21</v>
      </c>
      <c r="D25" s="25"/>
      <c r="E25" s="25" t="s">
        <v>39</v>
      </c>
      <c r="F25" s="25"/>
      <c r="G25" s="25" t="s">
        <v>40</v>
      </c>
      <c r="H25" s="25"/>
      <c r="I25" s="25" t="s">
        <v>41</v>
      </c>
      <c r="J25" s="25"/>
      <c r="K25" s="25" t="s">
        <v>42</v>
      </c>
      <c r="L25" s="25"/>
      <c r="M25" s="25" t="s">
        <v>22</v>
      </c>
      <c r="N25" s="8"/>
      <c r="T25" s="29"/>
      <c r="U25" s="29"/>
      <c r="V25" s="29"/>
      <c r="W25" s="29"/>
      <c r="X25" s="29"/>
    </row>
    <row r="26" spans="3:24" x14ac:dyDescent="0.25">
      <c r="N26" s="8"/>
      <c r="T26" s="29"/>
      <c r="U26" s="29"/>
      <c r="V26" s="29"/>
      <c r="W26" s="29"/>
      <c r="X26" s="29"/>
    </row>
    <row r="27" spans="3:24" x14ac:dyDescent="0.25">
      <c r="N27" s="8"/>
      <c r="T27" s="29"/>
      <c r="U27" s="29"/>
      <c r="V27" s="29"/>
      <c r="W27" s="29"/>
      <c r="X27" s="29"/>
    </row>
    <row r="28" spans="3:24" x14ac:dyDescent="0.25">
      <c r="C28" s="24" t="s">
        <v>9</v>
      </c>
      <c r="E28" s="26"/>
      <c r="G28" s="26"/>
      <c r="I28" s="26"/>
      <c r="K28" s="26"/>
      <c r="M28" s="26">
        <f>SUM(E28,G28,I28,K28)</f>
        <v>0</v>
      </c>
      <c r="N28" s="8"/>
      <c r="T28" s="29"/>
      <c r="U28" s="29"/>
      <c r="V28" s="29"/>
      <c r="W28" s="29"/>
      <c r="X28" s="29"/>
    </row>
    <row r="29" spans="3:24" x14ac:dyDescent="0.25">
      <c r="C29" s="25" t="s">
        <v>23</v>
      </c>
      <c r="D29" s="25"/>
      <c r="E29" s="25" t="s">
        <v>39</v>
      </c>
      <c r="F29" s="25"/>
      <c r="G29" s="25" t="s">
        <v>40</v>
      </c>
      <c r="H29" s="25"/>
      <c r="I29" s="25" t="s">
        <v>41</v>
      </c>
      <c r="J29" s="25"/>
      <c r="K29" s="25" t="s">
        <v>42</v>
      </c>
      <c r="L29" s="25"/>
      <c r="M29" s="25" t="s">
        <v>22</v>
      </c>
      <c r="N29" s="8"/>
      <c r="T29" s="29"/>
      <c r="U29" s="29"/>
      <c r="V29" s="29"/>
      <c r="W29" s="29"/>
      <c r="X29" s="29"/>
    </row>
    <row r="30" spans="3:24" x14ac:dyDescent="0.25">
      <c r="N30" s="8"/>
      <c r="T30" s="29"/>
      <c r="U30" s="29"/>
      <c r="V30" s="29"/>
      <c r="W30" s="29"/>
      <c r="X30" s="29"/>
    </row>
    <row r="31" spans="3:24" x14ac:dyDescent="0.25">
      <c r="N31" s="8"/>
      <c r="T31" s="29"/>
      <c r="U31" s="29"/>
      <c r="V31" s="29"/>
      <c r="W31" s="29"/>
      <c r="X31" s="29"/>
    </row>
    <row r="32" spans="3:24" x14ac:dyDescent="0.25">
      <c r="C32" s="24" t="s">
        <v>2</v>
      </c>
      <c r="E32" s="26">
        <v>247452.71</v>
      </c>
      <c r="G32" s="26">
        <v>49649.15</v>
      </c>
      <c r="I32" s="26">
        <v>19379.84</v>
      </c>
      <c r="K32" s="26">
        <v>67056.22</v>
      </c>
      <c r="M32" s="26">
        <f>SUM(E32,G32,I32,K32)</f>
        <v>383537.92000000004</v>
      </c>
      <c r="N32" s="8"/>
      <c r="T32" s="29"/>
      <c r="U32" s="29"/>
      <c r="V32" s="29"/>
      <c r="W32" s="29"/>
      <c r="X32" s="29"/>
    </row>
    <row r="33" spans="1:24" x14ac:dyDescent="0.25">
      <c r="C33" s="25" t="s">
        <v>24</v>
      </c>
      <c r="D33" s="25"/>
      <c r="E33" s="25" t="s">
        <v>39</v>
      </c>
      <c r="F33" s="25"/>
      <c r="G33" s="25" t="s">
        <v>40</v>
      </c>
      <c r="H33" s="25"/>
      <c r="I33" s="25" t="s">
        <v>41</v>
      </c>
      <c r="J33" s="25"/>
      <c r="K33" s="25" t="s">
        <v>42</v>
      </c>
      <c r="L33" s="25"/>
      <c r="M33" s="25" t="s">
        <v>22</v>
      </c>
      <c r="N33" s="8"/>
      <c r="T33" s="29"/>
      <c r="U33" s="29"/>
      <c r="V33" s="29"/>
      <c r="W33" s="29"/>
      <c r="X33" s="29"/>
    </row>
    <row r="34" spans="1:24" x14ac:dyDescent="0.25">
      <c r="N34" s="8"/>
      <c r="T34" s="29"/>
      <c r="U34" s="29"/>
      <c r="V34" s="29"/>
      <c r="W34" s="29"/>
      <c r="X34" s="29"/>
    </row>
    <row r="35" spans="1:24" x14ac:dyDescent="0.25">
      <c r="N35" s="8"/>
      <c r="T35" s="29"/>
      <c r="U35" s="29"/>
      <c r="V35" s="29"/>
      <c r="W35" s="29"/>
      <c r="X35" s="29"/>
    </row>
    <row r="36" spans="1:24" x14ac:dyDescent="0.25">
      <c r="C36" s="24" t="s">
        <v>9</v>
      </c>
      <c r="E36" s="26"/>
      <c r="G36" s="26"/>
      <c r="I36" s="26"/>
      <c r="K36" s="26"/>
      <c r="M36" s="26">
        <f>SUM(E36,G36,I36,K36)</f>
        <v>0</v>
      </c>
      <c r="N36" s="8"/>
      <c r="T36" s="29"/>
      <c r="U36" s="29"/>
      <c r="V36" s="29"/>
      <c r="W36" s="29"/>
      <c r="X36" s="29"/>
    </row>
    <row r="37" spans="1:24" x14ac:dyDescent="0.25">
      <c r="C37" s="25" t="s">
        <v>25</v>
      </c>
      <c r="D37" s="25"/>
      <c r="E37" s="25" t="s">
        <v>39</v>
      </c>
      <c r="F37" s="25"/>
      <c r="G37" s="25" t="s">
        <v>40</v>
      </c>
      <c r="H37" s="25"/>
      <c r="I37" s="25" t="s">
        <v>41</v>
      </c>
      <c r="J37" s="25"/>
      <c r="K37" s="25" t="s">
        <v>42</v>
      </c>
      <c r="L37" s="25"/>
      <c r="M37" s="25" t="s">
        <v>22</v>
      </c>
      <c r="N37" s="25"/>
      <c r="T37" s="29"/>
      <c r="U37" s="29"/>
      <c r="V37" s="29"/>
      <c r="W37" s="29"/>
      <c r="X37" s="29"/>
    </row>
    <row r="38" spans="1:24" x14ac:dyDescent="0.2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T38" s="29"/>
      <c r="U38" s="29"/>
      <c r="V38" s="29"/>
      <c r="W38" s="29"/>
      <c r="X38" s="29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T39" s="29"/>
      <c r="U39" s="29"/>
      <c r="V39" s="29"/>
      <c r="W39" s="29"/>
      <c r="X39" s="29"/>
    </row>
    <row r="40" spans="1:24" ht="18.75" x14ac:dyDescent="0.3">
      <c r="A40" s="31"/>
      <c r="B40" s="40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A42" s="31"/>
      <c r="B42" s="31"/>
      <c r="C42" s="31" t="s">
        <v>27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A44" s="41"/>
      <c r="B44" s="41"/>
      <c r="C44" s="41"/>
      <c r="D44" s="41"/>
      <c r="E44" s="41"/>
      <c r="F44" s="41"/>
      <c r="G44" s="41"/>
      <c r="H44" s="4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41"/>
      <c r="B45" s="41"/>
      <c r="C45" s="24" t="s">
        <v>8</v>
      </c>
      <c r="D45" s="41"/>
      <c r="E45" s="20">
        <v>750</v>
      </c>
      <c r="F45" s="41"/>
      <c r="G45" s="26">
        <v>167732.4</v>
      </c>
      <c r="H45" s="4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9"/>
      <c r="U45" s="29"/>
      <c r="V45" s="29"/>
      <c r="W45" s="29"/>
      <c r="X45" s="29"/>
    </row>
    <row r="46" spans="1:24" ht="30" x14ac:dyDescent="0.25">
      <c r="C46" s="25" t="s">
        <v>21</v>
      </c>
      <c r="D46" s="25"/>
      <c r="E46" s="27" t="s">
        <v>28</v>
      </c>
      <c r="F46" s="25"/>
      <c r="G46" s="27" t="s">
        <v>29</v>
      </c>
      <c r="H46" s="2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9"/>
      <c r="U46" s="29"/>
      <c r="V46" s="29"/>
      <c r="W46" s="29"/>
      <c r="X46" s="29"/>
    </row>
    <row r="47" spans="1:24" x14ac:dyDescent="0.25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9"/>
      <c r="U47" s="29"/>
      <c r="V47" s="29"/>
      <c r="W47" s="29"/>
      <c r="X47" s="29"/>
    </row>
    <row r="48" spans="1:24" x14ac:dyDescent="0.25">
      <c r="C48" s="25"/>
      <c r="D48" s="25"/>
      <c r="E48" s="25"/>
      <c r="F48" s="25"/>
      <c r="G48" s="25"/>
      <c r="H48" s="2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9"/>
      <c r="U48" s="29"/>
      <c r="V48" s="29"/>
      <c r="W48" s="29"/>
      <c r="X48" s="29"/>
    </row>
    <row r="49" spans="1:24" x14ac:dyDescent="0.25">
      <c r="C49" s="24" t="s">
        <v>7</v>
      </c>
      <c r="D49" s="25"/>
      <c r="E49" s="20">
        <v>821</v>
      </c>
      <c r="F49" s="25"/>
      <c r="G49" s="26">
        <v>160156.49</v>
      </c>
      <c r="H49" s="2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9"/>
      <c r="U49" s="29"/>
      <c r="V49" s="29"/>
      <c r="W49" s="29"/>
      <c r="X49" s="29"/>
    </row>
    <row r="50" spans="1:24" ht="30" x14ac:dyDescent="0.25">
      <c r="C50" s="25" t="s">
        <v>23</v>
      </c>
      <c r="D50" s="25"/>
      <c r="E50" s="27" t="s">
        <v>28</v>
      </c>
      <c r="F50" s="25"/>
      <c r="G50" s="27" t="s">
        <v>29</v>
      </c>
      <c r="H50" s="2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9"/>
      <c r="U50" s="29"/>
      <c r="V50" s="29"/>
      <c r="W50" s="29"/>
      <c r="X50" s="29"/>
    </row>
    <row r="51" spans="1:24" x14ac:dyDescent="0.25">
      <c r="C51" s="25"/>
      <c r="D51" s="25"/>
      <c r="E51" s="25"/>
      <c r="F51" s="25"/>
      <c r="G51" s="25"/>
      <c r="H51" s="2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9"/>
      <c r="U51" s="29"/>
      <c r="V51" s="29"/>
      <c r="W51" s="29"/>
      <c r="X51" s="29"/>
    </row>
    <row r="52" spans="1:24" x14ac:dyDescent="0.25">
      <c r="C52" s="25"/>
      <c r="D52" s="25"/>
      <c r="E52" s="25"/>
      <c r="F52" s="25"/>
      <c r="G52" s="25"/>
      <c r="H52" s="2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9"/>
      <c r="U52" s="29"/>
      <c r="V52" s="29"/>
      <c r="W52" s="29"/>
      <c r="X52" s="29"/>
    </row>
    <row r="53" spans="1:24" x14ac:dyDescent="0.25">
      <c r="C53" s="24" t="s">
        <v>8</v>
      </c>
      <c r="D53" s="25"/>
      <c r="E53" s="20">
        <v>813</v>
      </c>
      <c r="F53" s="25"/>
      <c r="G53" s="26">
        <v>205485</v>
      </c>
      <c r="H53" s="2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9"/>
      <c r="U53" s="29"/>
      <c r="V53" s="29"/>
      <c r="W53" s="29"/>
      <c r="X53" s="29"/>
    </row>
    <row r="54" spans="1:24" ht="30" x14ac:dyDescent="0.25">
      <c r="C54" s="25" t="s">
        <v>24</v>
      </c>
      <c r="D54" s="25"/>
      <c r="E54" s="27" t="s">
        <v>28</v>
      </c>
      <c r="F54" s="25"/>
      <c r="G54" s="27" t="s">
        <v>29</v>
      </c>
      <c r="H54" s="2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9"/>
      <c r="U54" s="29"/>
      <c r="V54" s="29"/>
      <c r="W54" s="29"/>
      <c r="X54" s="29"/>
    </row>
    <row r="55" spans="1:24" x14ac:dyDescent="0.25">
      <c r="C55" s="25"/>
      <c r="D55" s="25"/>
      <c r="E55" s="25"/>
      <c r="F55" s="25"/>
      <c r="G55" s="25"/>
      <c r="H55" s="2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9"/>
      <c r="U55" s="29"/>
      <c r="V55" s="29"/>
      <c r="W55" s="29"/>
      <c r="X55" s="29"/>
    </row>
    <row r="56" spans="1:24" x14ac:dyDescent="0.25">
      <c r="C56" s="25"/>
      <c r="D56" s="25"/>
      <c r="E56" s="25"/>
      <c r="F56" s="25"/>
      <c r="G56" s="25"/>
      <c r="H56" s="2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9"/>
      <c r="U56" s="29"/>
      <c r="V56" s="29"/>
      <c r="W56" s="29"/>
      <c r="X56" s="29"/>
    </row>
    <row r="57" spans="1:24" x14ac:dyDescent="0.25">
      <c r="C57" s="24" t="s">
        <v>7</v>
      </c>
      <c r="D57" s="25"/>
      <c r="E57" s="20">
        <v>923</v>
      </c>
      <c r="F57" s="25"/>
      <c r="G57" s="26">
        <v>149153.84</v>
      </c>
      <c r="H57" s="2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9"/>
      <c r="U57" s="29"/>
      <c r="V57" s="29"/>
      <c r="W57" s="29"/>
      <c r="X57" s="29"/>
    </row>
    <row r="58" spans="1:24" ht="30" x14ac:dyDescent="0.25">
      <c r="C58" s="25" t="s">
        <v>25</v>
      </c>
      <c r="D58" s="25"/>
      <c r="E58" s="27" t="s">
        <v>28</v>
      </c>
      <c r="F58" s="25"/>
      <c r="G58" s="27" t="s">
        <v>29</v>
      </c>
      <c r="H58" s="2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29"/>
      <c r="U58" s="29"/>
      <c r="V58" s="29"/>
      <c r="W58" s="29"/>
      <c r="X58" s="29"/>
    </row>
    <row r="59" spans="1:24" x14ac:dyDescent="0.25">
      <c r="C59" s="25"/>
      <c r="D59" s="25"/>
      <c r="E59" s="25"/>
      <c r="F59" s="25"/>
      <c r="G59" s="25"/>
      <c r="H59" s="2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9"/>
      <c r="U59" s="29"/>
      <c r="V59" s="29"/>
      <c r="W59" s="29"/>
      <c r="X59" s="29"/>
    </row>
    <row r="60" spans="1:24" x14ac:dyDescent="0.25">
      <c r="A60" s="41"/>
      <c r="B60" s="41"/>
      <c r="C60" s="41"/>
      <c r="D60" s="41"/>
      <c r="E60" s="41"/>
      <c r="F60" s="41"/>
      <c r="G60" s="41"/>
      <c r="H60" s="4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9"/>
      <c r="U60" s="29"/>
      <c r="V60" s="29"/>
      <c r="W60" s="29"/>
      <c r="X60" s="29"/>
    </row>
    <row r="61" spans="1:24" x14ac:dyDescent="0.25">
      <c r="A61" s="41"/>
      <c r="B61" s="41"/>
      <c r="C61" s="24" t="s">
        <v>2</v>
      </c>
      <c r="D61" s="41"/>
      <c r="E61" s="20">
        <v>726</v>
      </c>
      <c r="F61" s="41"/>
      <c r="G61" s="26">
        <v>163416.91</v>
      </c>
      <c r="H61" s="4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9"/>
      <c r="U61" s="29"/>
      <c r="V61" s="29"/>
      <c r="W61" s="29"/>
      <c r="X61" s="29"/>
    </row>
    <row r="62" spans="1:24" ht="30" x14ac:dyDescent="0.25">
      <c r="C62" s="25" t="s">
        <v>21</v>
      </c>
      <c r="D62" s="25"/>
      <c r="E62" s="27" t="s">
        <v>28</v>
      </c>
      <c r="F62" s="25"/>
      <c r="G62" s="27" t="s">
        <v>29</v>
      </c>
      <c r="H62" s="25"/>
      <c r="I62" s="38"/>
      <c r="J62" s="38"/>
      <c r="K62" s="38"/>
      <c r="L62" s="38"/>
      <c r="M62" s="38"/>
      <c r="N62" s="38"/>
      <c r="T62" s="29"/>
      <c r="U62" s="29"/>
      <c r="V62" s="29"/>
    </row>
    <row r="63" spans="1:24" x14ac:dyDescent="0.25">
      <c r="I63" s="29"/>
      <c r="J63" s="29"/>
      <c r="K63" s="29"/>
      <c r="L63" s="29"/>
      <c r="M63" s="29"/>
      <c r="T63" s="29"/>
      <c r="U63" s="29"/>
      <c r="V63" s="29"/>
    </row>
    <row r="64" spans="1:24" x14ac:dyDescent="0.25">
      <c r="C64" s="25"/>
      <c r="D64" s="25"/>
      <c r="E64" s="25"/>
      <c r="F64" s="25"/>
      <c r="G64" s="25"/>
      <c r="H64" s="25"/>
      <c r="I64" s="38"/>
      <c r="J64" s="29"/>
      <c r="K64" s="29"/>
      <c r="L64" s="29"/>
      <c r="M64" s="29"/>
      <c r="T64" s="29"/>
      <c r="U64" s="29"/>
      <c r="V64" s="29"/>
    </row>
    <row r="65" spans="1:22" x14ac:dyDescent="0.25">
      <c r="C65" s="24" t="s">
        <v>9</v>
      </c>
      <c r="D65" s="25"/>
      <c r="E65" s="20"/>
      <c r="F65" s="25"/>
      <c r="G65" s="26"/>
      <c r="H65" s="25"/>
      <c r="I65" s="38"/>
      <c r="J65" s="29"/>
      <c r="K65" s="29"/>
      <c r="L65" s="29"/>
      <c r="M65" s="29"/>
      <c r="T65" s="29"/>
      <c r="U65" s="29"/>
      <c r="V65" s="29"/>
    </row>
    <row r="66" spans="1:22" ht="30" x14ac:dyDescent="0.25">
      <c r="C66" s="25" t="s">
        <v>23</v>
      </c>
      <c r="D66" s="25"/>
      <c r="E66" s="27" t="s">
        <v>28</v>
      </c>
      <c r="F66" s="25"/>
      <c r="G66" s="27" t="s">
        <v>29</v>
      </c>
      <c r="H66" s="25"/>
      <c r="I66" s="38"/>
      <c r="J66" s="29"/>
      <c r="K66" s="29"/>
      <c r="L66" s="29"/>
      <c r="M66" s="29"/>
      <c r="T66" s="29"/>
      <c r="U66" s="29"/>
      <c r="V66" s="29"/>
    </row>
    <row r="67" spans="1:22" x14ac:dyDescent="0.25">
      <c r="C67" s="25"/>
      <c r="D67" s="25"/>
      <c r="E67" s="25"/>
      <c r="F67" s="25"/>
      <c r="G67" s="25"/>
      <c r="H67" s="25"/>
      <c r="I67" s="38"/>
      <c r="J67" s="29"/>
      <c r="K67" s="29"/>
      <c r="L67" s="29"/>
      <c r="M67" s="29"/>
      <c r="T67" s="29"/>
      <c r="U67" s="29"/>
      <c r="V67" s="29"/>
    </row>
    <row r="68" spans="1:22" x14ac:dyDescent="0.25">
      <c r="C68" s="25"/>
      <c r="D68" s="25"/>
      <c r="E68" s="25"/>
      <c r="F68" s="25"/>
      <c r="G68" s="25"/>
      <c r="H68" s="25"/>
      <c r="I68" s="38"/>
      <c r="J68" s="29"/>
      <c r="K68" s="29"/>
      <c r="L68" s="29"/>
      <c r="M68" s="29"/>
      <c r="T68" s="29"/>
      <c r="U68" s="29"/>
      <c r="V68" s="29"/>
    </row>
    <row r="69" spans="1:22" x14ac:dyDescent="0.25">
      <c r="C69" s="24" t="s">
        <v>2</v>
      </c>
      <c r="D69" s="25"/>
      <c r="E69" s="20">
        <v>796</v>
      </c>
      <c r="F69" s="25"/>
      <c r="G69" s="26">
        <v>178598.46</v>
      </c>
      <c r="H69" s="25"/>
      <c r="I69" s="38"/>
      <c r="J69" s="29"/>
      <c r="K69" s="29"/>
      <c r="L69" s="29"/>
      <c r="M69" s="29"/>
      <c r="T69" s="29"/>
      <c r="U69" s="29"/>
      <c r="V69" s="29"/>
    </row>
    <row r="70" spans="1:22" ht="30" x14ac:dyDescent="0.25">
      <c r="C70" s="25" t="s">
        <v>24</v>
      </c>
      <c r="D70" s="25"/>
      <c r="E70" s="27" t="s">
        <v>28</v>
      </c>
      <c r="F70" s="25"/>
      <c r="G70" s="27" t="s">
        <v>29</v>
      </c>
      <c r="H70" s="25"/>
      <c r="I70" s="38"/>
      <c r="J70" s="29"/>
      <c r="K70" s="29"/>
      <c r="L70" s="29"/>
      <c r="M70" s="29"/>
      <c r="T70" s="29"/>
      <c r="U70" s="29"/>
      <c r="V70" s="29"/>
    </row>
    <row r="71" spans="1:22" x14ac:dyDescent="0.25">
      <c r="C71" s="25"/>
      <c r="D71" s="25"/>
      <c r="E71" s="25"/>
      <c r="F71" s="25"/>
      <c r="G71" s="25"/>
      <c r="H71" s="25"/>
      <c r="I71" s="38"/>
      <c r="J71" s="29"/>
      <c r="K71" s="29"/>
      <c r="L71" s="29"/>
      <c r="M71" s="29"/>
      <c r="T71" s="29"/>
      <c r="U71" s="29"/>
      <c r="V71" s="29"/>
    </row>
    <row r="72" spans="1:22" x14ac:dyDescent="0.25">
      <c r="C72" s="25"/>
      <c r="D72" s="25"/>
      <c r="E72" s="25"/>
      <c r="F72" s="25"/>
      <c r="G72" s="25"/>
      <c r="H72" s="25"/>
      <c r="I72" s="38"/>
      <c r="J72" s="29"/>
      <c r="K72" s="29"/>
      <c r="L72" s="29"/>
      <c r="M72" s="29"/>
      <c r="T72" s="29"/>
      <c r="U72" s="29"/>
      <c r="V72" s="29"/>
    </row>
    <row r="73" spans="1:22" x14ac:dyDescent="0.25">
      <c r="C73" s="24" t="s">
        <v>9</v>
      </c>
      <c r="D73" s="25"/>
      <c r="E73" s="20"/>
      <c r="F73" s="25"/>
      <c r="G73" s="26"/>
      <c r="H73" s="25"/>
      <c r="I73" s="38"/>
      <c r="J73" s="29"/>
      <c r="K73" s="29"/>
      <c r="L73" s="29"/>
      <c r="M73" s="29"/>
      <c r="T73" s="29"/>
      <c r="U73" s="29"/>
      <c r="V73" s="29"/>
    </row>
    <row r="74" spans="1:22" ht="30" x14ac:dyDescent="0.25">
      <c r="C74" s="25" t="s">
        <v>25</v>
      </c>
      <c r="D74" s="25"/>
      <c r="E74" s="27" t="s">
        <v>28</v>
      </c>
      <c r="F74" s="25"/>
      <c r="G74" s="27" t="s">
        <v>29</v>
      </c>
      <c r="H74" s="25"/>
      <c r="I74" s="38"/>
      <c r="J74" s="29"/>
      <c r="K74" s="29"/>
      <c r="L74" s="29"/>
      <c r="M74" s="29"/>
      <c r="T74" s="29"/>
      <c r="U74" s="29"/>
      <c r="V74" s="29"/>
    </row>
    <row r="75" spans="1:22" x14ac:dyDescent="0.25">
      <c r="C75" s="25"/>
      <c r="D75" s="25"/>
      <c r="E75" s="25"/>
      <c r="F75" s="25"/>
      <c r="G75" s="25"/>
      <c r="H75" s="25"/>
      <c r="I75" s="38"/>
      <c r="J75" s="29"/>
      <c r="K75" s="29"/>
      <c r="L75" s="29"/>
      <c r="M75" s="29"/>
      <c r="T75" s="29"/>
      <c r="U75" s="29"/>
      <c r="V75" s="29"/>
    </row>
    <row r="76" spans="1:2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T76" s="29"/>
      <c r="U76" s="29"/>
      <c r="V76" s="29"/>
    </row>
    <row r="77" spans="1:22" ht="18.75" x14ac:dyDescent="0.3">
      <c r="A77" s="31"/>
      <c r="B77" s="40" t="s">
        <v>30</v>
      </c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T77" s="29"/>
      <c r="U77" s="29"/>
      <c r="V77" s="29"/>
    </row>
    <row r="78" spans="1:2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T78" s="29"/>
      <c r="U78" s="29"/>
      <c r="V78" s="29"/>
    </row>
    <row r="79" spans="1:22" x14ac:dyDescent="0.25">
      <c r="A79" s="31"/>
      <c r="B79" s="31"/>
      <c r="C79" s="31" t="s">
        <v>31</v>
      </c>
      <c r="D79" s="31"/>
      <c r="E79" s="31"/>
      <c r="F79" s="31"/>
      <c r="G79" s="31"/>
      <c r="H79" s="31"/>
      <c r="I79" s="31"/>
      <c r="J79" s="29"/>
      <c r="K79" s="29"/>
      <c r="L79" s="29"/>
      <c r="M79" s="29"/>
      <c r="T79" s="29"/>
      <c r="U79" s="29"/>
      <c r="V79" s="29"/>
    </row>
    <row r="80" spans="1:2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T80" s="29"/>
      <c r="U80" s="29"/>
      <c r="V80" s="29"/>
    </row>
    <row r="81" spans="3:22" x14ac:dyDescent="0.25">
      <c r="C81" s="25"/>
      <c r="D81" s="25"/>
      <c r="E81" s="25"/>
      <c r="F81" s="25"/>
      <c r="G81" s="25"/>
      <c r="H81" s="25"/>
      <c r="I81" s="25"/>
      <c r="K81" s="29"/>
      <c r="L81" s="29"/>
      <c r="M81" s="29"/>
      <c r="T81" s="29"/>
      <c r="U81" s="29"/>
      <c r="V81" s="29"/>
    </row>
    <row r="82" spans="3:22" x14ac:dyDescent="0.25">
      <c r="C82" s="24" t="s">
        <v>8</v>
      </c>
      <c r="D82" s="25"/>
      <c r="E82" s="26">
        <v>659400.19999999995</v>
      </c>
      <c r="F82" s="25"/>
      <c r="G82" s="24" t="s">
        <v>7</v>
      </c>
      <c r="H82" s="25"/>
      <c r="I82" s="26">
        <v>603375.38</v>
      </c>
      <c r="K82" s="29"/>
      <c r="L82" s="29"/>
      <c r="M82" s="29"/>
      <c r="T82" s="29"/>
      <c r="U82" s="29"/>
      <c r="V82" s="29"/>
    </row>
    <row r="83" spans="3:22" x14ac:dyDescent="0.25">
      <c r="C83" s="25" t="s">
        <v>21</v>
      </c>
      <c r="D83" s="25"/>
      <c r="E83" s="27" t="s">
        <v>32</v>
      </c>
      <c r="F83" s="25"/>
      <c r="G83" s="25" t="s">
        <v>23</v>
      </c>
      <c r="H83" s="25"/>
      <c r="I83" s="27" t="s">
        <v>32</v>
      </c>
      <c r="J83" s="25"/>
      <c r="K83" s="29"/>
      <c r="L83" s="29"/>
      <c r="M83" s="29"/>
      <c r="T83" s="29"/>
      <c r="U83" s="29"/>
      <c r="V83" s="29"/>
    </row>
    <row r="84" spans="3:22" x14ac:dyDescent="0.25">
      <c r="C84" s="25"/>
      <c r="D84" s="25"/>
      <c r="E84" s="25"/>
      <c r="F84" s="25"/>
      <c r="G84" s="25"/>
      <c r="H84" s="25"/>
      <c r="I84" s="25"/>
      <c r="J84" s="25"/>
      <c r="K84" s="29"/>
      <c r="L84" s="29"/>
      <c r="M84" s="29"/>
      <c r="T84" s="29"/>
      <c r="U84" s="29"/>
      <c r="V84" s="29"/>
    </row>
    <row r="85" spans="3:22" x14ac:dyDescent="0.25">
      <c r="C85" s="25"/>
      <c r="D85" s="25"/>
      <c r="E85" s="25"/>
      <c r="F85" s="25"/>
      <c r="G85" s="25"/>
      <c r="H85" s="25"/>
      <c r="I85" s="25"/>
      <c r="J85" s="25"/>
      <c r="K85" s="29"/>
      <c r="L85" s="29"/>
      <c r="M85" s="29"/>
      <c r="T85" s="29"/>
      <c r="U85" s="29"/>
      <c r="V85" s="29"/>
    </row>
    <row r="86" spans="3:22" x14ac:dyDescent="0.25">
      <c r="C86" s="25"/>
      <c r="D86" s="25"/>
      <c r="E86" s="25"/>
      <c r="F86" s="25"/>
      <c r="G86" s="25"/>
      <c r="H86" s="25"/>
      <c r="I86" s="25"/>
      <c r="J86" s="25"/>
      <c r="K86" s="29"/>
      <c r="L86" s="29"/>
      <c r="M86" s="29"/>
      <c r="T86" s="29"/>
      <c r="U86" s="29"/>
      <c r="V86" s="29"/>
    </row>
    <row r="87" spans="3:22" x14ac:dyDescent="0.25">
      <c r="C87" s="24" t="s">
        <v>8</v>
      </c>
      <c r="D87" s="25"/>
      <c r="E87" s="26">
        <v>706270.64</v>
      </c>
      <c r="F87" s="25"/>
      <c r="G87" s="24" t="s">
        <v>7</v>
      </c>
      <c r="H87" s="25"/>
      <c r="I87" s="26">
        <v>767348.02</v>
      </c>
      <c r="J87" s="25"/>
      <c r="K87" s="29"/>
      <c r="L87" s="29"/>
      <c r="M87" s="29"/>
      <c r="T87" s="29"/>
      <c r="U87" s="29"/>
      <c r="V87" s="29"/>
    </row>
    <row r="88" spans="3:22" ht="30" x14ac:dyDescent="0.25">
      <c r="C88" s="27" t="s">
        <v>33</v>
      </c>
      <c r="D88" s="25"/>
      <c r="E88" s="27" t="s">
        <v>32</v>
      </c>
      <c r="F88" s="25"/>
      <c r="G88" s="27" t="s">
        <v>34</v>
      </c>
      <c r="H88" s="25"/>
      <c r="I88" s="27" t="s">
        <v>32</v>
      </c>
      <c r="J88" s="25"/>
      <c r="K88" s="29"/>
      <c r="L88" s="29"/>
      <c r="M88" s="29"/>
      <c r="T88" s="29"/>
      <c r="U88" s="29"/>
      <c r="V88" s="29"/>
    </row>
    <row r="89" spans="3:22" x14ac:dyDescent="0.25">
      <c r="C89" s="25"/>
      <c r="D89" s="25"/>
      <c r="E89" s="25"/>
      <c r="F89" s="25"/>
      <c r="G89" s="25"/>
      <c r="H89" s="25"/>
      <c r="I89" s="25"/>
      <c r="J89" s="25"/>
      <c r="K89" s="29"/>
      <c r="L89" s="29"/>
      <c r="M89" s="29"/>
      <c r="T89" s="29"/>
      <c r="U89" s="29"/>
      <c r="V89" s="29"/>
    </row>
    <row r="90" spans="3:22" x14ac:dyDescent="0.25">
      <c r="C90" s="25"/>
      <c r="D90" s="25"/>
      <c r="E90" s="25"/>
      <c r="F90" s="25"/>
      <c r="G90" s="25"/>
      <c r="H90" s="25"/>
      <c r="I90" s="25"/>
      <c r="K90" s="29"/>
      <c r="L90" s="29"/>
      <c r="M90" s="29"/>
      <c r="T90" s="29"/>
      <c r="U90" s="29"/>
      <c r="V90" s="29"/>
    </row>
    <row r="91" spans="3:22" x14ac:dyDescent="0.25">
      <c r="C91" s="24" t="s">
        <v>2</v>
      </c>
      <c r="D91" s="25"/>
      <c r="E91" s="26">
        <v>596865.48</v>
      </c>
      <c r="F91" s="25"/>
      <c r="G91" s="24" t="s">
        <v>8</v>
      </c>
      <c r="H91" s="25"/>
      <c r="I91" s="26">
        <v>603376.38</v>
      </c>
      <c r="K91" s="29"/>
      <c r="L91" s="29"/>
      <c r="M91" s="29"/>
      <c r="T91" s="29"/>
      <c r="U91" s="29"/>
      <c r="V91" s="29"/>
    </row>
    <row r="92" spans="3:22" x14ac:dyDescent="0.25">
      <c r="C92" s="25" t="s">
        <v>21</v>
      </c>
      <c r="D92" s="25"/>
      <c r="E92" s="27" t="s">
        <v>32</v>
      </c>
      <c r="F92" s="25"/>
      <c r="G92" s="25" t="s">
        <v>23</v>
      </c>
      <c r="H92" s="25"/>
      <c r="I92" s="27" t="s">
        <v>32</v>
      </c>
      <c r="J92" s="25"/>
      <c r="K92" s="29"/>
      <c r="L92" s="29"/>
      <c r="M92" s="29"/>
      <c r="T92" s="29"/>
      <c r="U92" s="29"/>
      <c r="V92" s="29"/>
    </row>
    <row r="93" spans="3:22" x14ac:dyDescent="0.25">
      <c r="C93" s="25"/>
      <c r="D93" s="25"/>
      <c r="E93" s="25"/>
      <c r="F93" s="25"/>
      <c r="G93" s="25"/>
      <c r="H93" s="25"/>
      <c r="I93" s="25"/>
      <c r="J93" s="25"/>
      <c r="K93" s="29"/>
      <c r="L93" s="29"/>
      <c r="M93" s="29"/>
      <c r="T93" s="29"/>
      <c r="U93" s="29"/>
      <c r="V93" s="29"/>
    </row>
    <row r="94" spans="3:22" x14ac:dyDescent="0.25">
      <c r="C94" s="25"/>
      <c r="D94" s="25"/>
      <c r="E94" s="25"/>
      <c r="F94" s="25"/>
      <c r="G94" s="25"/>
      <c r="H94" s="25"/>
      <c r="I94" s="25"/>
      <c r="J94" s="25"/>
      <c r="K94" s="29"/>
      <c r="L94" s="29"/>
      <c r="M94" s="29"/>
      <c r="T94" s="29"/>
      <c r="U94" s="29"/>
      <c r="V94" s="29"/>
    </row>
    <row r="95" spans="3:22" x14ac:dyDescent="0.25">
      <c r="C95" s="25"/>
      <c r="D95" s="25"/>
      <c r="E95" s="25"/>
      <c r="F95" s="25"/>
      <c r="G95" s="25"/>
      <c r="H95" s="25"/>
      <c r="I95" s="25"/>
      <c r="J95" s="25"/>
      <c r="K95" s="29"/>
      <c r="L95" s="29"/>
      <c r="M95" s="29"/>
      <c r="T95" s="29"/>
      <c r="U95" s="29"/>
      <c r="V95" s="29"/>
    </row>
    <row r="96" spans="3:22" x14ac:dyDescent="0.25">
      <c r="C96" s="24" t="s">
        <v>2</v>
      </c>
      <c r="D96" s="25"/>
      <c r="E96" s="26">
        <v>765447.42</v>
      </c>
      <c r="F96" s="25"/>
      <c r="G96" s="24" t="s">
        <v>8</v>
      </c>
      <c r="H96" s="25"/>
      <c r="I96" s="26">
        <v>767349.02</v>
      </c>
      <c r="J96" s="25"/>
      <c r="K96" s="29"/>
      <c r="L96" s="29"/>
      <c r="M96" s="29"/>
      <c r="T96" s="29"/>
      <c r="U96" s="29"/>
      <c r="V96" s="29"/>
    </row>
    <row r="97" spans="1:22" ht="30" x14ac:dyDescent="0.25">
      <c r="C97" s="27" t="s">
        <v>33</v>
      </c>
      <c r="D97" s="25"/>
      <c r="E97" s="27" t="s">
        <v>32</v>
      </c>
      <c r="F97" s="25"/>
      <c r="G97" s="27" t="s">
        <v>34</v>
      </c>
      <c r="H97" s="25"/>
      <c r="I97" s="27" t="s">
        <v>32</v>
      </c>
      <c r="J97" s="25"/>
      <c r="K97" s="29"/>
      <c r="L97" s="29"/>
      <c r="M97" s="29"/>
      <c r="T97" s="29"/>
      <c r="U97" s="29"/>
      <c r="V97" s="29"/>
    </row>
    <row r="98" spans="1:22" x14ac:dyDescent="0.25">
      <c r="C98" s="25"/>
      <c r="D98" s="25"/>
      <c r="E98" s="25"/>
      <c r="F98" s="25"/>
      <c r="G98" s="25"/>
      <c r="H98" s="25"/>
      <c r="I98" s="25"/>
      <c r="J98" s="25"/>
      <c r="K98" s="29"/>
      <c r="L98" s="29"/>
      <c r="M98" s="29"/>
      <c r="T98" s="29"/>
      <c r="U98" s="29"/>
      <c r="V98" s="29"/>
    </row>
    <row r="99" spans="1:22" x14ac:dyDescent="0.25">
      <c r="C99" s="25"/>
      <c r="D99" s="25"/>
      <c r="E99" s="25"/>
      <c r="F99" s="25"/>
      <c r="G99" s="25"/>
      <c r="H99" s="25"/>
      <c r="I99" s="25"/>
      <c r="K99" s="29"/>
      <c r="L99" s="29"/>
      <c r="M99" s="29"/>
      <c r="T99" s="29"/>
      <c r="U99" s="29"/>
      <c r="V99" s="29"/>
    </row>
    <row r="100" spans="1:22" x14ac:dyDescent="0.25">
      <c r="C100" s="24" t="s">
        <v>9</v>
      </c>
      <c r="D100" s="25"/>
      <c r="E100" s="26"/>
      <c r="F100" s="25"/>
      <c r="G100" s="24" t="s">
        <v>2</v>
      </c>
      <c r="H100" s="25"/>
      <c r="I100" s="26"/>
      <c r="K100" s="29"/>
      <c r="L100" s="29"/>
      <c r="M100" s="29"/>
    </row>
    <row r="101" spans="1:22" x14ac:dyDescent="0.25">
      <c r="C101" s="25" t="s">
        <v>21</v>
      </c>
      <c r="D101" s="25"/>
      <c r="E101" s="27" t="s">
        <v>32</v>
      </c>
      <c r="F101" s="25"/>
      <c r="G101" s="25" t="s">
        <v>23</v>
      </c>
      <c r="H101" s="25"/>
      <c r="I101" s="27" t="s">
        <v>32</v>
      </c>
      <c r="J101" s="25"/>
      <c r="K101" s="29"/>
      <c r="L101" s="29"/>
      <c r="M101" s="29"/>
    </row>
    <row r="102" spans="1:22" x14ac:dyDescent="0.25">
      <c r="C102" s="25"/>
      <c r="D102" s="25"/>
      <c r="E102" s="25"/>
      <c r="F102" s="25"/>
      <c r="G102" s="25"/>
      <c r="H102" s="25"/>
      <c r="I102" s="25"/>
      <c r="J102" s="25"/>
      <c r="K102" s="29"/>
      <c r="L102" s="29"/>
      <c r="M102" s="29"/>
    </row>
    <row r="103" spans="1:22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22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22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22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22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22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22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22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22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22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2020-05-21T15:02:58Z</cp:lastPrinted>
  <dcterms:created xsi:type="dcterms:W3CDTF">2020-04-08T14:34:01Z</dcterms:created>
  <dcterms:modified xsi:type="dcterms:W3CDTF">2020-06-15T15:04:54Z</dcterms:modified>
</cp:coreProperties>
</file>